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桌面\Source data\"/>
    </mc:Choice>
  </mc:AlternateContent>
  <xr:revisionPtr revIDLastSave="0" documentId="13_ncr:1_{DE565409-48E8-4432-9459-676658CE134D}" xr6:coauthVersionLast="47" xr6:coauthVersionMax="47" xr10:uidLastSave="{00000000-0000-0000-0000-000000000000}"/>
  <bookViews>
    <workbookView xWindow="28680" yWindow="-3330" windowWidth="29040" windowHeight="15720" activeTab="3" xr2:uid="{00000000-000D-0000-FFFF-FFFF00000000}"/>
  </bookViews>
  <sheets>
    <sheet name="WB" sheetId="1" r:id="rId1"/>
    <sheet name="ALP" sheetId="2" r:id="rId2"/>
    <sheet name="ARS" sheetId="3" r:id="rId3"/>
    <sheet name="IF-COL-I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E7" i="4"/>
  <c r="D7" i="4"/>
  <c r="C7" i="4"/>
  <c r="B7" i="4"/>
  <c r="E5" i="3"/>
  <c r="D5" i="3"/>
  <c r="C5" i="3"/>
  <c r="B5" i="3"/>
  <c r="A5" i="3"/>
  <c r="E5" i="2"/>
  <c r="D5" i="2"/>
  <c r="C5" i="2"/>
  <c r="B5" i="2"/>
  <c r="A5" i="2"/>
  <c r="L23" i="1"/>
  <c r="M22" i="1"/>
  <c r="L22" i="1"/>
  <c r="K22" i="1"/>
  <c r="J22" i="1"/>
  <c r="I22" i="1"/>
  <c r="F22" i="1"/>
  <c r="E22" i="1"/>
  <c r="D22" i="1"/>
  <c r="C22" i="1"/>
  <c r="B22" i="1"/>
  <c r="M21" i="1"/>
  <c r="L21" i="1"/>
  <c r="K21" i="1"/>
  <c r="J21" i="1"/>
  <c r="I21" i="1"/>
  <c r="F21" i="1"/>
  <c r="E21" i="1"/>
  <c r="D21" i="1"/>
  <c r="C21" i="1"/>
  <c r="B21" i="1"/>
  <c r="M20" i="1"/>
  <c r="M23" i="1" s="1"/>
  <c r="L20" i="1"/>
  <c r="K20" i="1"/>
  <c r="K23" i="1" s="1"/>
  <c r="J20" i="1"/>
  <c r="J23" i="1" s="1"/>
  <c r="I20" i="1"/>
  <c r="I23" i="1" s="1"/>
  <c r="F20" i="1"/>
  <c r="F23" i="1" s="1"/>
  <c r="E20" i="1"/>
  <c r="E23" i="1" s="1"/>
  <c r="D20" i="1"/>
  <c r="D23" i="1" s="1"/>
  <c r="C20" i="1"/>
  <c r="C23" i="1" s="1"/>
  <c r="B20" i="1"/>
  <c r="B23" i="1" s="1"/>
  <c r="K10" i="1"/>
  <c r="B10" i="1"/>
  <c r="M9" i="1"/>
  <c r="L9" i="1"/>
  <c r="K9" i="1"/>
  <c r="J9" i="1"/>
  <c r="I9" i="1"/>
  <c r="F9" i="1"/>
  <c r="E9" i="1"/>
  <c r="D9" i="1"/>
  <c r="C9" i="1"/>
  <c r="B9" i="1"/>
  <c r="M8" i="1"/>
  <c r="L8" i="1"/>
  <c r="K8" i="1"/>
  <c r="J8" i="1"/>
  <c r="I8" i="1"/>
  <c r="F8" i="1"/>
  <c r="F10" i="1" s="1"/>
  <c r="E8" i="1"/>
  <c r="D8" i="1"/>
  <c r="C8" i="1"/>
  <c r="B8" i="1"/>
  <c r="M7" i="1"/>
  <c r="M10" i="1" s="1"/>
  <c r="L7" i="1"/>
  <c r="L10" i="1" s="1"/>
  <c r="K7" i="1"/>
  <c r="J7" i="1"/>
  <c r="J10" i="1" s="1"/>
  <c r="I7" i="1"/>
  <c r="I10" i="1" s="1"/>
  <c r="F7" i="1"/>
  <c r="E7" i="1"/>
  <c r="E10" i="1" s="1"/>
  <c r="D7" i="1"/>
  <c r="D10" i="1" s="1"/>
  <c r="C7" i="1"/>
  <c r="C10" i="1" s="1"/>
  <c r="B7" i="1"/>
</calcChain>
</file>

<file path=xl/sharedStrings.xml><?xml version="1.0" encoding="utf-8"?>
<sst xmlns="http://schemas.openxmlformats.org/spreadsheetml/2006/main" count="38" uniqueCount="19">
  <si>
    <r>
      <t>TiO</t>
    </r>
    <r>
      <rPr>
        <vertAlign val="subscript"/>
        <sz val="11"/>
        <color theme="1"/>
        <rFont val="等线"/>
        <family val="3"/>
        <charset val="134"/>
        <scheme val="minor"/>
      </rPr>
      <t>2</t>
    </r>
    <phoneticPr fontId="2" type="noConversion"/>
  </si>
  <si>
    <t>DOPA</t>
    <phoneticPr fontId="2" type="noConversion"/>
  </si>
  <si>
    <t>DOPA-P1</t>
    <phoneticPr fontId="2" type="noConversion"/>
  </si>
  <si>
    <t>DOPA-P2</t>
    <phoneticPr fontId="2" type="noConversion"/>
  </si>
  <si>
    <t>DOPA-P1@P2</t>
    <phoneticPr fontId="2" type="noConversion"/>
  </si>
  <si>
    <t>VEGF</t>
    <phoneticPr fontId="2" type="noConversion"/>
  </si>
  <si>
    <t>FGF-2</t>
    <phoneticPr fontId="2" type="noConversion"/>
  </si>
  <si>
    <r>
      <rPr>
        <b/>
        <sz val="11"/>
        <color theme="1"/>
        <rFont val="Calibri"/>
        <family val="2"/>
        <charset val="161"/>
      </rPr>
      <t>β</t>
    </r>
    <r>
      <rPr>
        <b/>
        <sz val="11"/>
        <color theme="1"/>
        <rFont val="等线"/>
        <family val="2"/>
        <charset val="128"/>
        <scheme val="minor"/>
      </rPr>
      <t>-actin（Avg.）</t>
    </r>
    <phoneticPr fontId="2" type="noConversion"/>
  </si>
  <si>
    <r>
      <t>VEGF/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2" type="noConversion"/>
  </si>
  <si>
    <r>
      <t>FGF-2/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2" type="noConversion"/>
  </si>
  <si>
    <t>COL-I</t>
    <phoneticPr fontId="2" type="noConversion"/>
  </si>
  <si>
    <t>OPN</t>
    <phoneticPr fontId="2" type="noConversion"/>
  </si>
  <si>
    <r>
      <t>COL-I/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2" type="noConversion"/>
  </si>
  <si>
    <r>
      <t>OPN/</t>
    </r>
    <r>
      <rPr>
        <sz val="11"/>
        <color theme="1"/>
        <rFont val="Calibri"/>
        <family val="3"/>
        <charset val="161"/>
      </rPr>
      <t>β</t>
    </r>
    <r>
      <rPr>
        <sz val="11"/>
        <color theme="1"/>
        <rFont val="等线"/>
        <family val="3"/>
        <charset val="134"/>
        <scheme val="minor"/>
      </rPr>
      <t>-actin</t>
    </r>
    <phoneticPr fontId="2" type="noConversion"/>
  </si>
  <si>
    <t>TIO2</t>
    <phoneticPr fontId="2" type="noConversion"/>
  </si>
  <si>
    <t>P1</t>
    <phoneticPr fontId="2" type="noConversion"/>
  </si>
  <si>
    <t>P2</t>
    <phoneticPr fontId="2" type="noConversion"/>
  </si>
  <si>
    <t>P1@P2</t>
    <phoneticPr fontId="2" type="noConversion"/>
  </si>
  <si>
    <t>间接COL-I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</si>
</sst>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);[Red]\(0.000\)"/>
    <numFmt numFmtId="177" formatCode="0.00_ "/>
    <numFmt numFmtId="178" formatCode="0.000_ "/>
  </numFmts>
  <fonts count="15" x14ac:knownFonts="1">
    <font>
      <sz val="11"/>
      <color theme="1"/>
      <name val="等线"/>
      <family val="2"/>
      <scheme val="minor"/>
    </font>
    <font>
      <u/>
      <sz val="11"/>
      <color theme="10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2"/>
      <charset val="161"/>
      <scheme val="minor"/>
    </font>
    <font>
      <b/>
      <sz val="11"/>
      <color theme="1"/>
      <name val="Calibri"/>
      <family val="2"/>
      <charset val="161"/>
    </font>
    <font>
      <b/>
      <sz val="11"/>
      <color theme="1"/>
      <name val="等线"/>
      <family val="2"/>
      <charset val="128"/>
      <scheme val="minor"/>
    </font>
    <font>
      <sz val="11"/>
      <color theme="1"/>
      <name val="Calibri"/>
      <family val="3"/>
      <charset val="161"/>
    </font>
    <font>
      <sz val="11"/>
      <color rgb="FFFF0000"/>
      <name val="等线"/>
      <family val="3"/>
      <charset val="134"/>
      <scheme val="minor"/>
    </font>
    <font>
      <sz val="11"/>
      <name val="等线"/>
      <family val="2"/>
      <scheme val="minor"/>
    </font>
    <font>
      <sz val="10"/>
      <name val="Arial"/>
      <family val="2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176" fontId="0" fillId="0" borderId="0" xfId="0" applyNumberFormat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176" fontId="5" fillId="0" borderId="0" xfId="1" applyNumberFormat="1" applyFont="1" applyAlignment="1">
      <alignment horizontal="center" vertical="center"/>
    </xf>
    <xf numFmtId="176" fontId="5" fillId="0" borderId="0" xfId="1" applyNumberFormat="1" applyFont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vertical="center"/>
    </xf>
    <xf numFmtId="176" fontId="0" fillId="0" borderId="0" xfId="0" applyNumberFormat="1" applyAlignment="1">
      <alignment horizontal="center" vertical="center"/>
    </xf>
    <xf numFmtId="176" fontId="5" fillId="0" borderId="0" xfId="0" applyNumberFormat="1" applyFont="1" applyAlignment="1">
      <alignment horizontal="right" vertical="center"/>
    </xf>
    <xf numFmtId="176" fontId="5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  <xf numFmtId="176" fontId="11" fillId="0" borderId="0" xfId="0" applyNumberFormat="1" applyFont="1" applyAlignment="1">
      <alignment vertical="center"/>
    </xf>
    <xf numFmtId="0" fontId="12" fillId="0" borderId="0" xfId="1" applyFont="1"/>
    <xf numFmtId="0" fontId="13" fillId="0" borderId="0" xfId="0" applyFont="1"/>
    <xf numFmtId="177" fontId="14" fillId="0" borderId="0" xfId="0" applyNumberFormat="1" applyFont="1"/>
    <xf numFmtId="177" fontId="11" fillId="0" borderId="0" xfId="0" applyNumberFormat="1" applyFont="1"/>
    <xf numFmtId="178" fontId="0" fillId="0" borderId="0" xfId="0" applyNumberFormat="1"/>
    <xf numFmtId="178" fontId="12" fillId="0" borderId="0" xfId="1" applyNumberFormat="1" applyFont="1"/>
    <xf numFmtId="178" fontId="6" fillId="0" borderId="0" xfId="0" applyNumberFormat="1" applyFont="1" applyAlignment="1">
      <alignment horizontal="center" vertical="center"/>
    </xf>
    <xf numFmtId="178" fontId="14" fillId="0" borderId="0" xfId="0" applyNumberFormat="1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OPA-P1@P2" TargetMode="External"/><Relationship Id="rId1" Type="http://schemas.openxmlformats.org/officeDocument/2006/relationships/hyperlink" Target="mailto:DOPA-P1@P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workbookViewId="0">
      <selection activeCell="H29" sqref="H29"/>
    </sheetView>
  </sheetViews>
  <sheetFormatPr defaultColWidth="9.21875" defaultRowHeight="13.8" x14ac:dyDescent="0.25"/>
  <cols>
    <col min="1" max="1" width="16.6640625" style="1" customWidth="1"/>
    <col min="2" max="2" width="15.88671875" style="1" customWidth="1"/>
    <col min="3" max="3" width="13.6640625" style="1" customWidth="1"/>
    <col min="4" max="4" width="14.44140625" style="1" customWidth="1"/>
    <col min="5" max="5" width="13.5546875" style="1" customWidth="1"/>
    <col min="6" max="6" width="14.21875" style="1" customWidth="1"/>
    <col min="7" max="7" width="10.77734375" style="1" customWidth="1"/>
    <col min="8" max="8" width="17" style="1" customWidth="1"/>
    <col min="9" max="9" width="14.21875" style="1" customWidth="1"/>
    <col min="10" max="10" width="15.5546875" style="1" customWidth="1"/>
    <col min="11" max="11" width="13.88671875" style="1" customWidth="1"/>
    <col min="12" max="12" width="15.77734375" style="1" customWidth="1"/>
    <col min="13" max="13" width="15.5546875" style="1" customWidth="1"/>
    <col min="14" max="16384" width="9.21875" style="1"/>
  </cols>
  <sheetData>
    <row r="1" spans="1:13" ht="16.2" x14ac:dyDescent="0.25"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4"/>
      <c r="I1" s="2" t="s">
        <v>0</v>
      </c>
      <c r="J1" s="2" t="s">
        <v>1</v>
      </c>
      <c r="K1" s="2" t="s">
        <v>2</v>
      </c>
      <c r="L1" s="2" t="s">
        <v>3</v>
      </c>
      <c r="M1" s="3" t="s">
        <v>4</v>
      </c>
    </row>
    <row r="2" spans="1:13" x14ac:dyDescent="0.25">
      <c r="A2" s="5" t="s">
        <v>5</v>
      </c>
      <c r="B2" s="6">
        <v>49890.099000000002</v>
      </c>
      <c r="C2" s="6">
        <v>58251.22</v>
      </c>
      <c r="D2" s="6">
        <v>135256.978</v>
      </c>
      <c r="E2" s="6">
        <v>72434.815000000002</v>
      </c>
      <c r="F2" s="6">
        <v>113099.02800000001</v>
      </c>
      <c r="H2" s="5" t="s">
        <v>6</v>
      </c>
      <c r="I2" s="7">
        <v>39870.957000000002</v>
      </c>
      <c r="J2" s="7">
        <v>37113.957000000002</v>
      </c>
      <c r="K2" s="7">
        <v>116756.655</v>
      </c>
      <c r="L2" s="7">
        <v>33441.25</v>
      </c>
      <c r="M2" s="7">
        <v>89116.077999999994</v>
      </c>
    </row>
    <row r="3" spans="1:13" x14ac:dyDescent="0.25">
      <c r="A3" s="8"/>
      <c r="B3" s="9">
        <v>46879.652000000002</v>
      </c>
      <c r="C3" s="9">
        <v>58687.241000000002</v>
      </c>
      <c r="D3" s="9">
        <v>115653.121</v>
      </c>
      <c r="E3" s="9">
        <v>66635.225000000006</v>
      </c>
      <c r="F3" s="9">
        <v>128365.258</v>
      </c>
      <c r="H3" s="8"/>
      <c r="I3" s="10">
        <v>39587.214</v>
      </c>
      <c r="J3" s="10">
        <v>31874.331999999999</v>
      </c>
      <c r="K3" s="10">
        <v>108369.254</v>
      </c>
      <c r="L3" s="10">
        <v>30587.254000000001</v>
      </c>
      <c r="M3" s="1">
        <v>112875.228</v>
      </c>
    </row>
    <row r="4" spans="1:13" x14ac:dyDescent="0.25">
      <c r="A4" s="8"/>
      <c r="B4" s="9">
        <v>68741.369000000006</v>
      </c>
      <c r="C4" s="9">
        <v>42741.324999999997</v>
      </c>
      <c r="D4" s="9">
        <v>132251.24100000001</v>
      </c>
      <c r="E4" s="9">
        <v>58365.247000000003</v>
      </c>
      <c r="F4" s="9">
        <v>128258.36199999999</v>
      </c>
      <c r="H4" s="8"/>
      <c r="I4" s="10">
        <v>50214.32</v>
      </c>
      <c r="J4" s="10">
        <v>39258.368999999999</v>
      </c>
      <c r="K4" s="10">
        <v>100258.32799999999</v>
      </c>
      <c r="L4" s="10">
        <v>38741.351999999999</v>
      </c>
      <c r="M4" s="1">
        <v>110746.254</v>
      </c>
    </row>
    <row r="5" spans="1:13" ht="14.4" x14ac:dyDescent="0.25">
      <c r="A5" s="11" t="s">
        <v>7</v>
      </c>
      <c r="B5" s="7">
        <v>119130.39200000001</v>
      </c>
      <c r="C5" s="7">
        <v>106150.39200000001</v>
      </c>
      <c r="D5" s="7">
        <v>105347.22</v>
      </c>
      <c r="E5" s="7">
        <v>104645.35</v>
      </c>
      <c r="F5" s="7">
        <v>119526.74400000001</v>
      </c>
      <c r="H5" s="11" t="s">
        <v>7</v>
      </c>
      <c r="I5" s="7">
        <v>119130.39200000001</v>
      </c>
      <c r="J5" s="7">
        <v>106150.39200000001</v>
      </c>
      <c r="K5" s="7">
        <v>105347.22</v>
      </c>
      <c r="L5" s="7">
        <v>104645.35</v>
      </c>
      <c r="M5" s="7">
        <v>119526.74400000001</v>
      </c>
    </row>
    <row r="6" spans="1:13" x14ac:dyDescent="0.25">
      <c r="A6" s="12"/>
      <c r="H6" s="12"/>
    </row>
    <row r="7" spans="1:13" ht="14.4" x14ac:dyDescent="0.25">
      <c r="A7" s="12" t="s">
        <v>8</v>
      </c>
      <c r="B7" s="1">
        <f>B2/119130.392</f>
        <v>0.41878565295076003</v>
      </c>
      <c r="C7" s="1">
        <f>C2/106150.392</f>
        <v>0.54876123302493318</v>
      </c>
      <c r="D7" s="1">
        <f>D2/105347.22</f>
        <v>1.2839159685466783</v>
      </c>
      <c r="E7" s="1">
        <f>E2/104645.35</f>
        <v>0.69219334638376195</v>
      </c>
      <c r="F7" s="1">
        <f>F2/119526.744</f>
        <v>0.94622361669953969</v>
      </c>
      <c r="H7" s="12" t="s">
        <v>9</v>
      </c>
      <c r="I7" s="1">
        <f>I2/119130.392</f>
        <v>0.3346833358862783</v>
      </c>
      <c r="J7" s="1">
        <f>J2/106150.392</f>
        <v>0.34963560944739608</v>
      </c>
      <c r="K7" s="1">
        <f>K2/105347.22</f>
        <v>1.1083031426932766</v>
      </c>
      <c r="L7" s="1">
        <f>L2/104645.35</f>
        <v>0.31956747241994027</v>
      </c>
      <c r="M7" s="1">
        <f>M2/119526.744</f>
        <v>0.74557437957148731</v>
      </c>
    </row>
    <row r="8" spans="1:13" x14ac:dyDescent="0.25">
      <c r="B8" s="1">
        <f t="shared" ref="B8:B9" si="0">B3/119130.392</f>
        <v>0.39351546832818279</v>
      </c>
      <c r="C8" s="1">
        <f t="shared" ref="C8:C9" si="1">C3/106150.392</f>
        <v>0.55286881088484341</v>
      </c>
      <c r="D8" s="1">
        <f t="shared" ref="D8:D9" si="2">D3/105347.22</f>
        <v>1.097827935089317</v>
      </c>
      <c r="E8" s="1">
        <f t="shared" ref="E8:E9" si="3">E3/104645.35</f>
        <v>0.6367719635893998</v>
      </c>
      <c r="F8" s="1">
        <f t="shared" ref="F8:F9" si="4">F3/119526.744</f>
        <v>1.0739459112179948</v>
      </c>
      <c r="I8" s="1">
        <f t="shared" ref="I8:I9" si="5">I3/119130.392</f>
        <v>0.33230155072435252</v>
      </c>
      <c r="J8" s="1">
        <f t="shared" ref="J8:J9" si="6">J3/106150.392</f>
        <v>0.3002752170712662</v>
      </c>
      <c r="K8" s="1">
        <f t="shared" ref="K8:K9" si="7">K3/105347.22</f>
        <v>1.028686414316391</v>
      </c>
      <c r="L8" s="1">
        <f t="shared" ref="L8:L9" si="8">L3/104645.35</f>
        <v>0.29229444022118517</v>
      </c>
      <c r="M8" s="1">
        <f t="shared" ref="M8:M9" si="9">M3/119526.744</f>
        <v>0.94435123239030083</v>
      </c>
    </row>
    <row r="9" spans="1:13" x14ac:dyDescent="0.25">
      <c r="B9" s="1">
        <f t="shared" si="0"/>
        <v>0.57702629737002797</v>
      </c>
      <c r="C9" s="1">
        <f t="shared" si="1"/>
        <v>0.40264877213077077</v>
      </c>
      <c r="D9" s="1">
        <f t="shared" si="2"/>
        <v>1.2553842521900436</v>
      </c>
      <c r="E9" s="1">
        <f t="shared" si="3"/>
        <v>0.55774333976617207</v>
      </c>
      <c r="F9" s="1">
        <f t="shared" si="4"/>
        <v>1.0730515841709867</v>
      </c>
      <c r="I9" s="1">
        <f t="shared" si="5"/>
        <v>0.42150721706682537</v>
      </c>
      <c r="J9" s="1">
        <f t="shared" si="6"/>
        <v>0.36983724939988916</v>
      </c>
      <c r="K9" s="1">
        <f t="shared" si="7"/>
        <v>0.95169410260659937</v>
      </c>
      <c r="L9" s="1">
        <f t="shared" si="8"/>
        <v>0.37021570475897875</v>
      </c>
      <c r="M9" s="1">
        <f t="shared" si="9"/>
        <v>0.92653953662453981</v>
      </c>
    </row>
    <row r="10" spans="1:13" x14ac:dyDescent="0.25">
      <c r="B10" s="13">
        <f>AVERAGE(B7:B9)</f>
        <v>0.46310913954965693</v>
      </c>
      <c r="C10" s="13">
        <f t="shared" ref="C10:F10" si="10">AVERAGE(C7:C9)</f>
        <v>0.50142627201351575</v>
      </c>
      <c r="D10" s="13">
        <f t="shared" si="10"/>
        <v>1.212376051942013</v>
      </c>
      <c r="E10" s="13">
        <f t="shared" si="10"/>
        <v>0.62890288324644461</v>
      </c>
      <c r="F10" s="13">
        <f t="shared" si="10"/>
        <v>1.031073704029507</v>
      </c>
      <c r="I10" s="13">
        <f>AVERAGE(I7:I9)</f>
        <v>0.36283070122581873</v>
      </c>
      <c r="J10" s="13">
        <f t="shared" ref="J10:M10" si="11">AVERAGE(J7:J9)</f>
        <v>0.33991602530618376</v>
      </c>
      <c r="K10" s="13">
        <f t="shared" si="11"/>
        <v>1.0295612198720889</v>
      </c>
      <c r="L10" s="13">
        <f t="shared" si="11"/>
        <v>0.32735920580003475</v>
      </c>
      <c r="M10" s="13">
        <f t="shared" si="11"/>
        <v>0.87215504952877598</v>
      </c>
    </row>
    <row r="15" spans="1:13" x14ac:dyDescent="0.25">
      <c r="A15" s="5" t="s">
        <v>10</v>
      </c>
      <c r="B15" s="7">
        <v>32406.3</v>
      </c>
      <c r="C15" s="7">
        <v>31260.562999999998</v>
      </c>
      <c r="D15" s="7">
        <v>48373.027999999998</v>
      </c>
      <c r="E15" s="7">
        <v>109158.17</v>
      </c>
      <c r="F15" s="7">
        <v>108441.342</v>
      </c>
      <c r="H15" s="5" t="s">
        <v>11</v>
      </c>
      <c r="I15" s="7">
        <v>37791.885999999999</v>
      </c>
      <c r="J15" s="7">
        <v>37230.735000000001</v>
      </c>
      <c r="K15" s="7">
        <v>50774.947999999997</v>
      </c>
      <c r="L15" s="7">
        <v>112767.019</v>
      </c>
      <c r="M15" s="7">
        <v>110827.321</v>
      </c>
    </row>
    <row r="16" spans="1:13" x14ac:dyDescent="0.25">
      <c r="A16" s="8"/>
      <c r="B16" s="1">
        <v>26657.365000000002</v>
      </c>
      <c r="C16" s="1">
        <v>31895.215</v>
      </c>
      <c r="D16" s="1">
        <v>36257.258000000002</v>
      </c>
      <c r="E16" s="1">
        <v>128873.698</v>
      </c>
      <c r="F16" s="1">
        <v>108583.274</v>
      </c>
      <c r="H16" s="8"/>
      <c r="I16" s="1">
        <v>32568.557000000001</v>
      </c>
      <c r="J16" s="1">
        <v>40587.362000000001</v>
      </c>
      <c r="K16" s="1">
        <v>40754.254000000001</v>
      </c>
      <c r="L16" s="1">
        <v>120792.264</v>
      </c>
      <c r="M16" s="1">
        <v>92365.254000000001</v>
      </c>
    </row>
    <row r="17" spans="1:13" x14ac:dyDescent="0.25">
      <c r="A17" s="8"/>
      <c r="B17" s="1">
        <v>38582.144999999997</v>
      </c>
      <c r="C17" s="1">
        <v>24587.257000000001</v>
      </c>
      <c r="D17" s="1">
        <v>40257.870999999999</v>
      </c>
      <c r="E17" s="1">
        <v>109587.223</v>
      </c>
      <c r="F17" s="1">
        <v>88874.581999999995</v>
      </c>
      <c r="H17" s="8"/>
      <c r="I17" s="1">
        <v>42587.254000000001</v>
      </c>
      <c r="J17" s="1">
        <v>33526.587</v>
      </c>
      <c r="K17" s="1">
        <v>40875.324999999997</v>
      </c>
      <c r="L17" s="1">
        <v>103365.874</v>
      </c>
      <c r="M17" s="1">
        <v>93258.324999999997</v>
      </c>
    </row>
    <row r="18" spans="1:13" ht="14.4" x14ac:dyDescent="0.25">
      <c r="A18" s="11" t="s">
        <v>7</v>
      </c>
      <c r="B18" s="7">
        <v>105072.291</v>
      </c>
      <c r="C18" s="7">
        <v>97177.948000000004</v>
      </c>
      <c r="D18" s="7">
        <v>105652.70600000001</v>
      </c>
      <c r="E18" s="7">
        <v>109491.09</v>
      </c>
      <c r="F18" s="7">
        <v>98478.785000000003</v>
      </c>
      <c r="H18" s="11" t="s">
        <v>7</v>
      </c>
      <c r="I18" s="7">
        <v>105072.291</v>
      </c>
      <c r="J18" s="7">
        <v>97177.948000000004</v>
      </c>
      <c r="K18" s="7">
        <v>105652.70600000001</v>
      </c>
      <c r="L18" s="7">
        <v>109491.09</v>
      </c>
      <c r="M18" s="7">
        <v>98478.785000000003</v>
      </c>
    </row>
    <row r="20" spans="1:13" ht="14.4" x14ac:dyDescent="0.25">
      <c r="A20" s="12" t="s">
        <v>12</v>
      </c>
      <c r="B20" s="1">
        <f>B15/105072.291</f>
        <v>0.30841908643640403</v>
      </c>
      <c r="C20" s="1">
        <f>C15/97177.948</f>
        <v>0.32168371161737225</v>
      </c>
      <c r="D20" s="1">
        <f>D15/105652.706</f>
        <v>0.45784939952224218</v>
      </c>
      <c r="E20" s="1">
        <f>E15/109491.09</f>
        <v>0.99695938728895661</v>
      </c>
      <c r="F20" s="1">
        <f>F15/98478.785</f>
        <v>1.1011644995417034</v>
      </c>
      <c r="H20" s="12" t="s">
        <v>13</v>
      </c>
      <c r="I20" s="1">
        <f>I15/105072.291</f>
        <v>0.35967509264645231</v>
      </c>
      <c r="J20" s="1">
        <f>J15/97177.948</f>
        <v>0.38311917226323816</v>
      </c>
      <c r="K20" s="1">
        <f>K15/105652.706</f>
        <v>0.48058350725063298</v>
      </c>
      <c r="L20" s="1">
        <f>L15/109491.09</f>
        <v>1.029919594370647</v>
      </c>
      <c r="M20" s="1">
        <f>M15/98478.785</f>
        <v>1.1253928549179399</v>
      </c>
    </row>
    <row r="21" spans="1:13" x14ac:dyDescent="0.25">
      <c r="B21" s="1">
        <f t="shared" ref="B21:B22" si="12">B16/105072.291</f>
        <v>0.2537049944023777</v>
      </c>
      <c r="C21" s="1">
        <f t="shared" ref="C21:C22" si="13">C16/97177.948</f>
        <v>0.32821453484488061</v>
      </c>
      <c r="D21" s="1">
        <f t="shared" ref="D21:D22" si="14">D16/105652.706</f>
        <v>0.34317396470659256</v>
      </c>
      <c r="E21" s="1">
        <f t="shared" ref="E21:E22" si="15">E16/109491.09</f>
        <v>1.1770245231826626</v>
      </c>
      <c r="F21" s="1">
        <f t="shared" ref="F21:F22" si="16">F16/98478.785</f>
        <v>1.1026057439681045</v>
      </c>
      <c r="I21" s="1">
        <f t="shared" ref="I21:I22" si="17">I16/105072.291</f>
        <v>0.30996332801004595</v>
      </c>
      <c r="J21" s="1">
        <f t="shared" ref="J21:J22" si="18">J16/97177.948</f>
        <v>0.41766020826041728</v>
      </c>
      <c r="K21" s="1">
        <f t="shared" ref="K21:K22" si="19">K16/105652.706</f>
        <v>0.38573791001623753</v>
      </c>
      <c r="L21" s="1">
        <f t="shared" ref="L21:L22" si="20">L16/109491.09</f>
        <v>1.1032154671215713</v>
      </c>
      <c r="M21" s="1">
        <f t="shared" ref="M21:M22" si="21">M16/98478.785</f>
        <v>0.93792032466688124</v>
      </c>
    </row>
    <row r="22" spans="1:13" x14ac:dyDescent="0.25">
      <c r="B22" s="1">
        <f t="shared" si="12"/>
        <v>0.36719619066838466</v>
      </c>
      <c r="C22" s="1">
        <f t="shared" si="13"/>
        <v>0.25301272054026086</v>
      </c>
      <c r="D22" s="1">
        <f t="shared" si="14"/>
        <v>0.38103965836899623</v>
      </c>
      <c r="E22" s="1">
        <f t="shared" si="15"/>
        <v>1.0008779983832474</v>
      </c>
      <c r="F22" s="1">
        <f t="shared" si="16"/>
        <v>0.90247439588130574</v>
      </c>
      <c r="I22" s="1">
        <f t="shared" si="17"/>
        <v>0.40531384244776769</v>
      </c>
      <c r="J22" s="1">
        <f t="shared" si="18"/>
        <v>0.34500200601066405</v>
      </c>
      <c r="K22" s="1">
        <f t="shared" si="19"/>
        <v>0.3868838437512428</v>
      </c>
      <c r="L22" s="1">
        <f t="shared" si="20"/>
        <v>0.94405740229638779</v>
      </c>
      <c r="M22" s="1">
        <f t="shared" si="21"/>
        <v>0.94698898854204994</v>
      </c>
    </row>
    <row r="23" spans="1:13" x14ac:dyDescent="0.25">
      <c r="B23" s="13">
        <f>AVERAGE(B20:B22)</f>
        <v>0.30977342383572215</v>
      </c>
      <c r="C23" s="13">
        <f t="shared" ref="C23:F23" si="22">AVERAGE(C20:C22)</f>
        <v>0.30097032233417126</v>
      </c>
      <c r="D23" s="13">
        <f t="shared" si="22"/>
        <v>0.39402100753261032</v>
      </c>
      <c r="E23" s="13">
        <f t="shared" si="22"/>
        <v>1.0582873029516222</v>
      </c>
      <c r="F23" s="13">
        <f t="shared" si="22"/>
        <v>1.0354148797970379</v>
      </c>
      <c r="I23" s="13">
        <f>AVERAGE(I20:I22)</f>
        <v>0.35831742103475533</v>
      </c>
      <c r="J23" s="13">
        <f t="shared" ref="J23:M23" si="23">AVERAGE(J20:J22)</f>
        <v>0.38192712884477314</v>
      </c>
      <c r="K23" s="13">
        <f t="shared" si="23"/>
        <v>0.41773508700603773</v>
      </c>
      <c r="L23" s="13">
        <f t="shared" si="23"/>
        <v>1.0257308212628686</v>
      </c>
      <c r="M23" s="13">
        <f t="shared" si="23"/>
        <v>1.0034340560422903</v>
      </c>
    </row>
    <row r="29" spans="1:13" x14ac:dyDescent="0.25">
      <c r="L29" s="13"/>
    </row>
  </sheetData>
  <mergeCells count="4">
    <mergeCell ref="A2:A4"/>
    <mergeCell ref="H2:H4"/>
    <mergeCell ref="A15:A17"/>
    <mergeCell ref="H15:H17"/>
  </mergeCells>
  <phoneticPr fontId="2" type="noConversion"/>
  <hyperlinks>
    <hyperlink ref="F1" r:id="rId1" xr:uid="{8D3484A0-E03A-4F8E-8044-C353BFA81F73}"/>
    <hyperlink ref="M1" r:id="rId2" xr:uid="{08505902-D717-47AB-9D38-210BD7BEB91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EF62C-9944-4CB0-8AEA-AD3B1ED22DDF}">
  <dimension ref="A1:E5"/>
  <sheetViews>
    <sheetView workbookViewId="0">
      <selection activeCell="L16" sqref="L16"/>
    </sheetView>
  </sheetViews>
  <sheetFormatPr defaultRowHeight="13.8" x14ac:dyDescent="0.25"/>
  <sheetData>
    <row r="1" spans="1:5" x14ac:dyDescent="0.25">
      <c r="A1" t="s">
        <v>14</v>
      </c>
      <c r="B1" t="s">
        <v>1</v>
      </c>
      <c r="C1" t="s">
        <v>15</v>
      </c>
      <c r="D1" t="s">
        <v>16</v>
      </c>
      <c r="E1" s="14" t="s">
        <v>17</v>
      </c>
    </row>
    <row r="2" spans="1:5" x14ac:dyDescent="0.25">
      <c r="A2" s="15">
        <v>6.58</v>
      </c>
      <c r="B2" s="15">
        <v>8.14</v>
      </c>
      <c r="C2" s="15">
        <v>10.24</v>
      </c>
      <c r="D2" s="15">
        <v>60.35</v>
      </c>
      <c r="E2" s="15">
        <v>68.25</v>
      </c>
    </row>
    <row r="3" spans="1:5" x14ac:dyDescent="0.25">
      <c r="A3" s="15">
        <v>6.24</v>
      </c>
      <c r="B3" s="15">
        <v>6.32</v>
      </c>
      <c r="C3" s="15">
        <v>7.05</v>
      </c>
      <c r="D3" s="15">
        <v>59.88</v>
      </c>
      <c r="E3" s="15">
        <v>64.819999999999993</v>
      </c>
    </row>
    <row r="4" spans="1:5" x14ac:dyDescent="0.25">
      <c r="A4" s="15">
        <v>4.21</v>
      </c>
      <c r="B4" s="15">
        <v>6.99</v>
      </c>
      <c r="C4" s="15">
        <v>7.88</v>
      </c>
      <c r="D4" s="15">
        <v>65.87</v>
      </c>
      <c r="E4" s="15">
        <v>60.25</v>
      </c>
    </row>
    <row r="5" spans="1:5" x14ac:dyDescent="0.25">
      <c r="A5" s="16">
        <f>AVERAGE(A2:A4)</f>
        <v>5.6766666666666667</v>
      </c>
      <c r="B5" s="16">
        <f t="shared" ref="B5:E5" si="0">AVERAGE(B2:B4)</f>
        <v>7.1500000000000012</v>
      </c>
      <c r="C5" s="16">
        <f t="shared" si="0"/>
        <v>8.3899999999999988</v>
      </c>
      <c r="D5" s="16">
        <f t="shared" si="0"/>
        <v>62.033333333333339</v>
      </c>
      <c r="E5" s="16">
        <f t="shared" si="0"/>
        <v>64.44</v>
      </c>
    </row>
  </sheetData>
  <phoneticPr fontId="2" type="noConversion"/>
  <hyperlinks>
    <hyperlink ref="E1" r:id="rId1" xr:uid="{36B7AF5F-4568-4683-9D33-E1039E99912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8627F-2007-411E-8BD1-5D20E230307D}">
  <dimension ref="A1:E5"/>
  <sheetViews>
    <sheetView workbookViewId="0">
      <selection activeCell="G23" sqref="G23"/>
    </sheetView>
  </sheetViews>
  <sheetFormatPr defaultRowHeight="13.8" x14ac:dyDescent="0.25"/>
  <sheetData>
    <row r="1" spans="1:5" x14ac:dyDescent="0.25">
      <c r="A1" t="s">
        <v>14</v>
      </c>
      <c r="B1" t="s">
        <v>1</v>
      </c>
      <c r="C1" t="s">
        <v>15</v>
      </c>
      <c r="D1" t="s">
        <v>16</v>
      </c>
      <c r="E1" s="14" t="s">
        <v>17</v>
      </c>
    </row>
    <row r="2" spans="1:5" x14ac:dyDescent="0.25">
      <c r="A2" s="15">
        <v>15.53</v>
      </c>
      <c r="B2" s="15">
        <v>14.36</v>
      </c>
      <c r="C2" s="15">
        <v>15.23</v>
      </c>
      <c r="D2" s="15">
        <v>50.55</v>
      </c>
      <c r="E2" s="15">
        <v>48.69</v>
      </c>
    </row>
    <row r="3" spans="1:5" x14ac:dyDescent="0.25">
      <c r="A3" s="15">
        <v>11.21</v>
      </c>
      <c r="B3" s="15">
        <v>15.96</v>
      </c>
      <c r="C3" s="15">
        <v>16.25</v>
      </c>
      <c r="D3" s="15">
        <v>52.26</v>
      </c>
      <c r="E3" s="15">
        <v>48.89</v>
      </c>
    </row>
    <row r="4" spans="1:5" x14ac:dyDescent="0.25">
      <c r="A4" s="15">
        <v>14.25</v>
      </c>
      <c r="B4" s="15">
        <v>16.079999999999998</v>
      </c>
      <c r="C4" s="15">
        <v>13.58</v>
      </c>
      <c r="D4" s="15">
        <v>45.98</v>
      </c>
      <c r="E4" s="15">
        <v>56.66</v>
      </c>
    </row>
    <row r="5" spans="1:5" x14ac:dyDescent="0.25">
      <c r="A5" s="17">
        <f>AVERAGE(A2:A4)</f>
        <v>13.663333333333334</v>
      </c>
      <c r="B5" s="17">
        <f t="shared" ref="B5:E5" si="0">AVERAGE(B2:B4)</f>
        <v>15.466666666666667</v>
      </c>
      <c r="C5" s="17">
        <f t="shared" si="0"/>
        <v>15.020000000000001</v>
      </c>
      <c r="D5" s="17">
        <f t="shared" si="0"/>
        <v>49.596666666666664</v>
      </c>
      <c r="E5" s="17">
        <f t="shared" si="0"/>
        <v>51.413333333333334</v>
      </c>
    </row>
  </sheetData>
  <phoneticPr fontId="2" type="noConversion"/>
  <hyperlinks>
    <hyperlink ref="E1" r:id="rId1" xr:uid="{030BFEDE-6A51-43DA-88AE-33546B760155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D157-7F84-4081-8988-F5A4A6C56C5A}">
  <dimension ref="A1:F7"/>
  <sheetViews>
    <sheetView tabSelected="1" workbookViewId="0">
      <selection activeCell="F19" sqref="F19"/>
    </sheetView>
  </sheetViews>
  <sheetFormatPr defaultRowHeight="13.8" x14ac:dyDescent="0.25"/>
  <sheetData>
    <row r="1" spans="1:6" x14ac:dyDescent="0.25">
      <c r="A1" s="18"/>
      <c r="B1" s="18" t="s">
        <v>14</v>
      </c>
      <c r="C1" s="18" t="s">
        <v>1</v>
      </c>
      <c r="D1" s="18" t="s">
        <v>15</v>
      </c>
      <c r="E1" s="18" t="s">
        <v>16</v>
      </c>
      <c r="F1" s="19" t="s">
        <v>17</v>
      </c>
    </row>
    <row r="2" spans="1:6" x14ac:dyDescent="0.25">
      <c r="A2" s="20" t="s">
        <v>18</v>
      </c>
      <c r="B2" s="18">
        <v>0.99199999999999999</v>
      </c>
      <c r="C2" s="18">
        <v>1.02</v>
      </c>
      <c r="D2" s="18">
        <v>1.071</v>
      </c>
      <c r="E2" s="18">
        <v>2.6619999999999999</v>
      </c>
      <c r="F2" s="18">
        <v>2.8149999999999999</v>
      </c>
    </row>
    <row r="3" spans="1:6" x14ac:dyDescent="0.25">
      <c r="A3" s="20"/>
      <c r="B3" s="18">
        <v>0.96699999999999997</v>
      </c>
      <c r="C3" s="18">
        <v>1.099</v>
      </c>
      <c r="D3" s="18">
        <v>1.089</v>
      </c>
      <c r="E3" s="18">
        <v>2.9340000000000002</v>
      </c>
      <c r="F3" s="18">
        <v>2.915</v>
      </c>
    </row>
    <row r="4" spans="1:6" x14ac:dyDescent="0.25">
      <c r="A4" s="20"/>
      <c r="B4" s="18">
        <v>0.99199999999999999</v>
      </c>
      <c r="C4" s="18">
        <v>0.88400000000000001</v>
      </c>
      <c r="D4" s="18">
        <v>0.90329999999999999</v>
      </c>
      <c r="E4" s="18">
        <v>2.5329999999999999</v>
      </c>
      <c r="F4" s="18">
        <v>2.3860000000000001</v>
      </c>
    </row>
    <row r="5" spans="1:6" x14ac:dyDescent="0.25">
      <c r="A5" s="20"/>
      <c r="B5" s="18">
        <v>0.85899999999999999</v>
      </c>
      <c r="C5" s="18">
        <v>0.94299999999999995</v>
      </c>
      <c r="D5" s="18">
        <v>1.054</v>
      </c>
      <c r="E5" s="18">
        <v>2.6139999999999999</v>
      </c>
      <c r="F5" s="18">
        <v>2.9660000000000002</v>
      </c>
    </row>
    <row r="6" spans="1:6" x14ac:dyDescent="0.25">
      <c r="A6" s="20"/>
      <c r="B6" s="18">
        <v>1.1890000000000001</v>
      </c>
      <c r="C6" s="18">
        <v>0.99399999999999999</v>
      </c>
      <c r="D6" s="18">
        <v>0.79100000000000004</v>
      </c>
      <c r="E6" s="18">
        <v>2.99</v>
      </c>
      <c r="F6" s="18">
        <v>2.5670000000000002</v>
      </c>
    </row>
    <row r="7" spans="1:6" x14ac:dyDescent="0.25">
      <c r="A7" s="18"/>
      <c r="B7" s="21">
        <f>SUM(B2:B6)</f>
        <v>4.9990000000000006</v>
      </c>
      <c r="C7" s="21">
        <f>SUM(C2:C6)</f>
        <v>4.9399999999999995</v>
      </c>
      <c r="D7" s="21">
        <f>SUM(D2:D6)</f>
        <v>4.9083000000000006</v>
      </c>
      <c r="E7" s="21">
        <f>SUM(E2:E6)</f>
        <v>13.732999999999999</v>
      </c>
      <c r="F7" s="21">
        <f>SUM(F2:F6)</f>
        <v>13.649000000000001</v>
      </c>
    </row>
  </sheetData>
  <mergeCells count="1">
    <mergeCell ref="A2:A6"/>
  </mergeCells>
  <phoneticPr fontId="2" type="noConversion"/>
  <hyperlinks>
    <hyperlink ref="F1" r:id="rId1" xr:uid="{AF27F897-98A9-4AF6-9631-315148C5AF0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WB</vt:lpstr>
      <vt:lpstr>ALP</vt:lpstr>
      <vt:lpstr>ARS</vt:lpstr>
      <vt:lpstr>IF-COL-I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w</dc:creator>
  <cp:lastModifiedBy>w zhou</cp:lastModifiedBy>
  <dcterms:created xsi:type="dcterms:W3CDTF">2015-06-05T18:19:34Z</dcterms:created>
  <dcterms:modified xsi:type="dcterms:W3CDTF">2024-09-21T09:20:07Z</dcterms:modified>
</cp:coreProperties>
</file>